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une\Documents\BOS 2014-1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8" i="1" l="1"/>
  <c r="C43" i="1"/>
  <c r="C42" i="1"/>
  <c r="C39" i="1"/>
  <c r="C33" i="1"/>
  <c r="C32" i="1"/>
  <c r="C31" i="1"/>
  <c r="S16" i="1"/>
  <c r="C44" i="1" l="1"/>
  <c r="C14" i="1"/>
  <c r="C12" i="1"/>
  <c r="C11" i="1"/>
  <c r="C10" i="1"/>
  <c r="C8" i="1"/>
  <c r="C56" i="1" l="1"/>
  <c r="S56" i="1" s="1"/>
  <c r="C57" i="1"/>
  <c r="C7" i="1"/>
  <c r="C24" i="1" s="1"/>
  <c r="C92" i="1" s="1"/>
  <c r="R81" i="1"/>
  <c r="Q81" i="1"/>
  <c r="P81" i="1"/>
  <c r="O81" i="1"/>
  <c r="N81" i="1"/>
  <c r="M81" i="1"/>
  <c r="J81" i="1"/>
  <c r="I81" i="1"/>
  <c r="H81" i="1"/>
  <c r="F81" i="1"/>
  <c r="S79" i="1"/>
  <c r="E79" i="1"/>
  <c r="S78" i="1"/>
  <c r="S77" i="1"/>
  <c r="S76" i="1"/>
  <c r="S75" i="1"/>
  <c r="K81" i="1"/>
  <c r="C73" i="1"/>
  <c r="S73" i="1" s="1"/>
  <c r="S72" i="1"/>
  <c r="S71" i="1"/>
  <c r="S70" i="1"/>
  <c r="S69" i="1"/>
  <c r="S68" i="1"/>
  <c r="S67" i="1"/>
  <c r="S66" i="1"/>
  <c r="S65" i="1"/>
  <c r="S64" i="1"/>
  <c r="S63" i="1"/>
  <c r="S62" i="1"/>
  <c r="L81" i="1"/>
  <c r="S58" i="1"/>
  <c r="S57" i="1"/>
  <c r="S55" i="1"/>
  <c r="S54" i="1"/>
  <c r="S53" i="1"/>
  <c r="S52" i="1"/>
  <c r="S51" i="1"/>
  <c r="S50" i="1"/>
  <c r="S49" i="1"/>
  <c r="S48" i="1"/>
  <c r="S47" i="1"/>
  <c r="S46" i="1"/>
  <c r="S44" i="1"/>
  <c r="S43" i="1"/>
  <c r="S42" i="1"/>
  <c r="S40" i="1"/>
  <c r="S39" i="1"/>
  <c r="S38" i="1"/>
  <c r="S37" i="1"/>
  <c r="S36" i="1"/>
  <c r="S34" i="1"/>
  <c r="S33" i="1"/>
  <c r="S32" i="1"/>
  <c r="G81" i="1"/>
  <c r="S31" i="1"/>
  <c r="R24" i="1"/>
  <c r="E24" i="1"/>
  <c r="S22" i="1"/>
  <c r="S20" i="1"/>
  <c r="S18" i="1"/>
  <c r="S17" i="1"/>
  <c r="S15" i="1"/>
  <c r="S14" i="1"/>
  <c r="S13" i="1"/>
  <c r="Q12" i="1"/>
  <c r="S12" i="1" s="1"/>
  <c r="Q11" i="1"/>
  <c r="S11" i="1" s="1"/>
  <c r="Q10" i="1"/>
  <c r="S10" i="1" s="1"/>
  <c r="Q9" i="1"/>
  <c r="S9" i="1" s="1"/>
  <c r="Q8" i="1"/>
  <c r="S8" i="1" s="1"/>
  <c r="Q7" i="1"/>
  <c r="P24" i="1"/>
  <c r="O24" i="1"/>
  <c r="N24" i="1"/>
  <c r="M24" i="1"/>
  <c r="L24" i="1"/>
  <c r="K24" i="1"/>
  <c r="J24" i="1"/>
  <c r="I24" i="1"/>
  <c r="H24" i="1"/>
  <c r="G24" i="1"/>
  <c r="F24" i="1"/>
  <c r="Q24" i="1" l="1"/>
  <c r="S24" i="1" s="1"/>
  <c r="S26" i="1" s="1"/>
  <c r="C87" i="1" s="1"/>
  <c r="C81" i="1"/>
  <c r="C93" i="1" s="1"/>
  <c r="S7" i="1"/>
  <c r="S74" i="1"/>
  <c r="S81" i="1" s="1"/>
  <c r="C88" i="1" s="1"/>
  <c r="C98" i="1" l="1"/>
  <c r="C97" i="1"/>
  <c r="C89" i="1"/>
  <c r="C94" i="1"/>
  <c r="C99" i="1" l="1"/>
</calcChain>
</file>

<file path=xl/sharedStrings.xml><?xml version="1.0" encoding="utf-8"?>
<sst xmlns="http://schemas.openxmlformats.org/spreadsheetml/2006/main" count="99" uniqueCount="93">
  <si>
    <t>Receipts</t>
  </si>
  <si>
    <t>Budget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</si>
  <si>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</si>
  <si>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</si>
  <si>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</si>
  <si>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</si>
  <si>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</si>
  <si>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</si>
  <si>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</si>
  <si>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</si>
  <si>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</si>
  <si>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</si>
  <si>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</si>
  <si>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</si>
  <si>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Balance</t>
  </si>
  <si>
    <t>Transfer (1 @ 424)</t>
  </si>
  <si>
    <t>Rhomania Events</t>
  </si>
  <si>
    <t>Donations from members/public</t>
  </si>
  <si>
    <t>NPHC Fundraiser</t>
  </si>
  <si>
    <t>Cotillion</t>
  </si>
  <si>
    <t>BOS Name Badges</t>
  </si>
  <si>
    <t>Total Receipts</t>
  </si>
  <si>
    <t>Expenditures</t>
  </si>
  <si>
    <t>National Assessments</t>
  </si>
  <si>
    <t xml:space="preserve">  Late Fee ($10)</t>
  </si>
  <si>
    <t xml:space="preserve"> </t>
  </si>
  <si>
    <t xml:space="preserve">  Chapter Tax</t>
  </si>
  <si>
    <t xml:space="preserve">   Late Fee ($5)</t>
  </si>
  <si>
    <t>Chapter Proposed Expenditures</t>
  </si>
  <si>
    <t xml:space="preserve">   Basileus</t>
  </si>
  <si>
    <t xml:space="preserve">   1st Anti Basileus</t>
  </si>
  <si>
    <t xml:space="preserve">   Beta Upsilon Anti Basileus </t>
  </si>
  <si>
    <t xml:space="preserve">   Nu Rho Anti Basileus</t>
  </si>
  <si>
    <t xml:space="preserve">   Epistoleus</t>
  </si>
  <si>
    <t xml:space="preserve">   Hospitality</t>
  </si>
  <si>
    <t xml:space="preserve">   PO Box</t>
  </si>
  <si>
    <t xml:space="preserve">   NPHC Dues</t>
  </si>
  <si>
    <t xml:space="preserve">   NPHC meeting host</t>
  </si>
  <si>
    <t xml:space="preserve">   NPHC Fundraiser</t>
  </si>
  <si>
    <t xml:space="preserve">   Midwinter Conference Attendance reimb</t>
  </si>
  <si>
    <t xml:space="preserve">   Area III Host</t>
  </si>
  <si>
    <t xml:space="preserve">   Charlotte Basketball Tournament</t>
  </si>
  <si>
    <t xml:space="preserve">   New Member Expenses</t>
  </si>
  <si>
    <t xml:space="preserve">   Membership Committee</t>
  </si>
  <si>
    <t xml:space="preserve">   Rhomania Committee</t>
  </si>
  <si>
    <t xml:space="preserve">   Public Relations</t>
  </si>
  <si>
    <t xml:space="preserve">   Community Services</t>
  </si>
  <si>
    <t xml:space="preserve">   Rhoer Club</t>
  </si>
  <si>
    <t xml:space="preserve">   Philo Club</t>
  </si>
  <si>
    <t xml:space="preserve">   Undergraduate Senior Reception &amp; Misc.</t>
  </si>
  <si>
    <t xml:space="preserve">   Retreat</t>
  </si>
  <si>
    <t xml:space="preserve">   Website (domain and web hosting)</t>
  </si>
  <si>
    <t xml:space="preserve">   Meetings</t>
  </si>
  <si>
    <t xml:space="preserve">   Executive Board Retreat</t>
  </si>
  <si>
    <t xml:space="preserve">   Founder's Day</t>
  </si>
  <si>
    <t xml:space="preserve">   Organizational donations</t>
  </si>
  <si>
    <t xml:space="preserve">   Operational Expenses</t>
  </si>
  <si>
    <t xml:space="preserve">   PayPal Transaction</t>
  </si>
  <si>
    <t xml:space="preserve">   Cotillion</t>
  </si>
  <si>
    <t>Total Expenditures</t>
  </si>
  <si>
    <t>Total</t>
  </si>
  <si>
    <t xml:space="preserve"> (Balance-Expenditures)</t>
  </si>
  <si>
    <t>Budgeted Receipts</t>
  </si>
  <si>
    <t>Budgeted Expenditures</t>
  </si>
  <si>
    <t>Budgeted Total</t>
  </si>
  <si>
    <t>(Budgeted Receipts - Budgeted Expenditures)</t>
  </si>
  <si>
    <t>Actual Receipts - Budgeted Receipts</t>
  </si>
  <si>
    <t>Actual Expenditures - Budged Expenditures</t>
  </si>
  <si>
    <t>Actual - Budget</t>
  </si>
  <si>
    <t>Balance July 1, 2015</t>
  </si>
  <si>
    <t>Life Member (2 @ 269)</t>
  </si>
  <si>
    <t>2015-2016 Newly inducted NER Undergraduate (1@ 244)</t>
  </si>
  <si>
    <t xml:space="preserve">   Delegates Regionals (5 @ 250)</t>
  </si>
  <si>
    <t xml:space="preserve">   Delegates Boule (6 @ 250 ea yr)</t>
  </si>
  <si>
    <t>Active Member Dues (38 @ 419)</t>
  </si>
  <si>
    <t>Reactive BOS Member (1 @ 549)</t>
  </si>
  <si>
    <t>Undergraduate Transfer (2 @ 274)</t>
  </si>
  <si>
    <t>Reactivated Transfer Member (1 @554)</t>
  </si>
  <si>
    <t>2015-2016 Newly Inducted Members (4@369)</t>
  </si>
  <si>
    <t>Centennial Assessment (2 @ 100)</t>
  </si>
  <si>
    <t>NPHC NER Conference Donation (8@50)</t>
  </si>
  <si>
    <t xml:space="preserve">  Headquarters Tax (31+ members in the previous year)</t>
  </si>
  <si>
    <t xml:space="preserve">  Boule Tax (25+ members in the previous year)</t>
  </si>
  <si>
    <t xml:space="preserve">  Reinstatement (2 @ 20)</t>
  </si>
  <si>
    <t xml:space="preserve">  Insurance (45 @ 50)</t>
  </si>
  <si>
    <t xml:space="preserve">  Head Tax (43 @ 150)</t>
  </si>
  <si>
    <t>National Education Fund (45 @ 7)</t>
  </si>
  <si>
    <t>SPEAR (45 @ 7)</t>
  </si>
  <si>
    <t>Regional Assessments (49 @ 55)</t>
  </si>
  <si>
    <t>Regional Assessments - NER Undergraduate (1 @ 24)</t>
  </si>
  <si>
    <t xml:space="preserve">  Transfer (4 @ 5)</t>
  </si>
  <si>
    <t xml:space="preserve">   NER 74th Conference Host (2016)</t>
  </si>
  <si>
    <t xml:space="preserve">   65th BOS Anniversary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</si>
</sst>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u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color indexed="56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44" fontId="2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5" fillId="0" borderId="2" xfId="0" applyFont="1" applyBorder="1"/>
    <xf numFmtId="44" fontId="4" fillId="0" borderId="3" xfId="0" applyNumberFormat="1" applyFont="1" applyBorder="1" applyAlignment="1">
      <alignment horizontal="center"/>
    </xf>
    <xf numFmtId="44" fontId="6" fillId="0" borderId="2" xfId="0" applyNumberFormat="1" applyFont="1" applyBorder="1"/>
    <xf numFmtId="44" fontId="3" fillId="2" borderId="1" xfId="0" applyNumberFormat="1" applyFont="1" applyFill="1" applyBorder="1" applyAlignment="1">
      <alignment horizontal="center"/>
    </xf>
    <xf numFmtId="44" fontId="2" fillId="2" borderId="0" xfId="0" applyNumberFormat="1" applyFont="1" applyFill="1" applyBorder="1" applyAlignment="1">
      <alignment horizontal="center"/>
    </xf>
    <xf numFmtId="44" fontId="4" fillId="2" borderId="0" xfId="0" applyNumberFormat="1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44" fontId="4" fillId="2" borderId="3" xfId="0" applyNumberFormat="1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2" fillId="0" borderId="0" xfId="0" applyFont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0" fontId="7" fillId="0" borderId="2" xfId="0" applyFont="1" applyFill="1" applyBorder="1"/>
    <xf numFmtId="44" fontId="2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0" fontId="7" fillId="4" borderId="2" xfId="0" applyFont="1" applyFill="1" applyBorder="1"/>
    <xf numFmtId="0" fontId="2" fillId="4" borderId="0" xfId="0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44" fontId="2" fillId="4" borderId="0" xfId="0" applyNumberFormat="1" applyFont="1" applyFill="1" applyBorder="1" applyAlignment="1">
      <alignment horizontal="center"/>
    </xf>
    <xf numFmtId="44" fontId="4" fillId="4" borderId="0" xfId="0" applyNumberFormat="1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44" fontId="2" fillId="4" borderId="2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/>
    <xf numFmtId="0" fontId="8" fillId="0" borderId="2" xfId="0" applyFont="1" applyBorder="1"/>
    <xf numFmtId="16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7" fontId="3" fillId="0" borderId="0" xfId="0" applyNumberFormat="1" applyFont="1" applyAlignment="1">
      <alignment horizontal="center"/>
    </xf>
    <xf numFmtId="44" fontId="3" fillId="0" borderId="0" xfId="0" applyNumberFormat="1" applyFont="1"/>
    <xf numFmtId="0" fontId="3" fillId="0" borderId="0" xfId="0" applyFont="1"/>
    <xf numFmtId="0" fontId="8" fillId="0" borderId="0" xfId="0" applyFont="1" applyBorder="1"/>
    <xf numFmtId="164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2" fillId="0" borderId="0" xfId="0" applyNumberFormat="1" applyFont="1" applyBorder="1" applyAlignment="1">
      <alignment horizontal="center"/>
    </xf>
    <xf numFmtId="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2" borderId="0" xfId="0" applyNumberFormat="1" applyFont="1" applyFill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44" fontId="4" fillId="2" borderId="0" xfId="0" applyNumberFormat="1" applyFont="1" applyFill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7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44" fontId="2" fillId="0" borderId="2" xfId="0" applyNumberFormat="1" applyFont="1" applyFill="1" applyBorder="1" applyAlignment="1">
      <alignment horizontal="center"/>
    </xf>
    <xf numFmtId="44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0" fontId="2" fillId="0" borderId="0" xfId="0" applyFont="1" applyBorder="1"/>
    <xf numFmtId="44" fontId="2" fillId="3" borderId="2" xfId="0" applyNumberFormat="1" applyFont="1" applyFill="1" applyBorder="1" applyAlignment="1">
      <alignment horizontal="center"/>
    </xf>
    <xf numFmtId="0" fontId="7" fillId="3" borderId="2" xfId="0" applyFont="1" applyFill="1" applyBorder="1"/>
    <xf numFmtId="0" fontId="2" fillId="3" borderId="0" xfId="0" applyFont="1" applyFill="1"/>
    <xf numFmtId="0" fontId="7" fillId="0" borderId="0" xfId="0" applyFont="1"/>
    <xf numFmtId="44" fontId="2" fillId="3" borderId="0" xfId="0" applyNumberFormat="1" applyFont="1" applyFill="1"/>
    <xf numFmtId="44" fontId="3" fillId="0" borderId="4" xfId="0" applyNumberFormat="1" applyFont="1" applyBorder="1" applyAlignment="1">
      <alignment horizontal="center"/>
    </xf>
    <xf numFmtId="0" fontId="7" fillId="0" borderId="3" xfId="0" applyFont="1" applyBorder="1"/>
    <xf numFmtId="44" fontId="3" fillId="0" borderId="3" xfId="0" applyNumberFormat="1" applyFont="1" applyBorder="1" applyAlignment="1">
      <alignment horizontal="center"/>
    </xf>
    <xf numFmtId="44" fontId="2" fillId="0" borderId="5" xfId="0" applyNumberFormat="1" applyFont="1" applyBorder="1"/>
    <xf numFmtId="0" fontId="8" fillId="0" borderId="4" xfId="0" applyFont="1" applyBorder="1"/>
    <xf numFmtId="0" fontId="3" fillId="0" borderId="4" xfId="0" applyFont="1" applyBorder="1"/>
    <xf numFmtId="44" fontId="2" fillId="0" borderId="0" xfId="0" applyNumberFormat="1" applyFont="1" applyBorder="1"/>
    <xf numFmtId="164" fontId="3" fillId="0" borderId="0" xfId="0" applyNumberFormat="1" applyFont="1"/>
    <xf numFmtId="44" fontId="3" fillId="0" borderId="0" xfId="0" applyNumberFormat="1" applyFont="1" applyBorder="1"/>
    <xf numFmtId="0" fontId="3" fillId="0" borderId="0" xfId="0" applyFont="1" applyBorder="1"/>
    <xf numFmtId="0" fontId="2" fillId="0" borderId="5" xfId="0" applyFont="1" applyBorder="1"/>
    <xf numFmtId="0" fontId="10" fillId="0" borderId="0" xfId="0" applyFont="1" applyBorder="1"/>
    <xf numFmtId="44" fontId="2" fillId="0" borderId="0" xfId="0" applyNumberFormat="1" applyFont="1" applyBorder="1" applyAlignment="1">
      <alignment horizontal="left"/>
    </xf>
    <xf numFmtId="0" fontId="11" fillId="0" borderId="0" xfId="0" applyFont="1" applyBorder="1"/>
    <xf numFmtId="4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%20BOS%20Itemized%20Budget%20Mar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2014 Dues"/>
      <sheetName val="donations"/>
    </sheetNames>
    <sheetDataSet>
      <sheetData sheetId="0"/>
      <sheetData sheetId="1">
        <row r="29">
          <cell r="W29">
            <v>0</v>
          </cell>
        </row>
        <row r="36">
          <cell r="W36">
            <v>0</v>
          </cell>
        </row>
        <row r="45">
          <cell r="W45">
            <v>0</v>
          </cell>
        </row>
        <row r="58">
          <cell r="W58">
            <v>0</v>
          </cell>
        </row>
        <row r="66">
          <cell r="W66">
            <v>0</v>
          </cell>
        </row>
        <row r="77">
          <cell r="W7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abSelected="1" workbookViewId="0">
      <selection activeCell="W45" sqref="W45"/>
    </sheetView>
  </sheetViews>
  <sheetFormatPr defaultRowHeight="11.25" x14ac:dyDescent="0.2"/>
  <cols>
    <col min="1" max="1" width="45.5703125" style="2" bestFit="1" customWidth="1"/>
    <col min="2" max="2" width="0.7109375" style="2" customWidth="1"/>
    <col min="3" max="3" width="10.42578125" style="3" bestFit="1" customWidth="1"/>
    <col min="4" max="5" width="0.5703125" style="3" customWidth="1"/>
    <col min="6" max="6" width="9.5703125" style="3" hidden="1" customWidth="1"/>
    <col min="7" max="8" width="9.28515625" style="3" hidden="1" customWidth="1"/>
    <col min="9" max="9" width="9.7109375" style="3" hidden="1" customWidth="1"/>
    <col min="10" max="10" width="10.42578125" style="3" hidden="1" customWidth="1"/>
    <col min="11" max="12" width="9.42578125" style="3" hidden="1" customWidth="1"/>
    <col min="13" max="13" width="9" style="3" hidden="1" customWidth="1"/>
    <col min="14" max="14" width="8.85546875" style="3" hidden="1" customWidth="1"/>
    <col min="15" max="15" width="9.5703125" style="3" hidden="1" customWidth="1"/>
    <col min="16" max="16" width="10.42578125" style="3" hidden="1" customWidth="1"/>
    <col min="17" max="17" width="9.5703125" style="3" hidden="1" customWidth="1"/>
    <col min="18" max="18" width="7.7109375" style="3" bestFit="1" customWidth="1"/>
    <col min="19" max="19" width="10.42578125" style="3" customWidth="1"/>
    <col min="20" max="20" width="0.5703125" style="2" customWidth="1"/>
    <col min="21" max="16384" width="9.140625" style="2"/>
  </cols>
  <sheetData>
    <row r="1" spans="1:20" ht="12" x14ac:dyDescent="0.2">
      <c r="A1" s="1" t="s">
        <v>0</v>
      </c>
    </row>
    <row r="2" spans="1:20" x14ac:dyDescent="0.2">
      <c r="B2" s="4"/>
      <c r="C2" s="5" t="s">
        <v>1</v>
      </c>
      <c r="D2" s="6"/>
      <c r="E2" s="7"/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25</v>
      </c>
      <c r="S2" s="5" t="s">
        <v>14</v>
      </c>
      <c r="T2" s="8"/>
    </row>
    <row r="3" spans="1:20" ht="3.75" customHeight="1" x14ac:dyDescent="0.2">
      <c r="A3" s="9"/>
      <c r="B3" s="4"/>
      <c r="C3" s="5"/>
      <c r="D3" s="10"/>
      <c r="E3" s="11"/>
      <c r="F3" s="7"/>
      <c r="G3" s="7"/>
      <c r="H3" s="7"/>
      <c r="I3" s="7"/>
      <c r="J3" s="7"/>
      <c r="K3" s="7"/>
      <c r="L3" s="7"/>
      <c r="M3" s="7"/>
      <c r="N3" s="7"/>
      <c r="O3" s="11"/>
      <c r="P3" s="11"/>
      <c r="Q3" s="11"/>
      <c r="R3" s="11"/>
      <c r="S3" s="5"/>
      <c r="T3" s="8"/>
    </row>
    <row r="4" spans="1:20" ht="12" x14ac:dyDescent="0.2">
      <c r="A4" s="12" t="s">
        <v>69</v>
      </c>
      <c r="B4" s="4"/>
      <c r="C4" s="5"/>
      <c r="D4" s="10"/>
      <c r="E4" s="11"/>
      <c r="F4" s="7"/>
      <c r="G4" s="7"/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4">
        <v>2500</v>
      </c>
      <c r="T4" s="8"/>
    </row>
    <row r="5" spans="1:20" ht="3.75" customHeight="1" x14ac:dyDescent="0.2">
      <c r="A5" s="12"/>
      <c r="B5" s="4"/>
      <c r="C5" s="15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5"/>
      <c r="T5" s="8"/>
    </row>
    <row r="6" spans="1:20" ht="12" x14ac:dyDescent="0.2">
      <c r="A6" s="12"/>
      <c r="B6" s="4"/>
      <c r="C6" s="15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20"/>
      <c r="P6" s="20"/>
      <c r="Q6" s="20"/>
      <c r="R6" s="20"/>
      <c r="S6" s="15"/>
      <c r="T6" s="8"/>
    </row>
    <row r="7" spans="1:20" ht="12" x14ac:dyDescent="0.2">
      <c r="A7" s="21" t="s">
        <v>70</v>
      </c>
      <c r="B7" s="22"/>
      <c r="C7" s="6">
        <f>2*269</f>
        <v>538</v>
      </c>
      <c r="D7" s="10"/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>'[1]2014 Dues'!W36</f>
        <v>0</v>
      </c>
      <c r="R7" s="6"/>
      <c r="S7" s="23">
        <f t="shared" ref="S7:S20" si="0">SUM(F7:R7) - C7</f>
        <v>-538</v>
      </c>
      <c r="T7" s="8"/>
    </row>
    <row r="8" spans="1:20" ht="12" x14ac:dyDescent="0.2">
      <c r="A8" s="21" t="s">
        <v>74</v>
      </c>
      <c r="B8" s="22"/>
      <c r="C8" s="6">
        <f>38*419</f>
        <v>15922</v>
      </c>
      <c r="D8" s="10"/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>'[1]2014 Dues'!W29</f>
        <v>0</v>
      </c>
      <c r="R8" s="6"/>
      <c r="S8" s="23">
        <f t="shared" si="0"/>
        <v>-15922</v>
      </c>
      <c r="T8" s="8"/>
    </row>
    <row r="9" spans="1:20" ht="12" x14ac:dyDescent="0.2">
      <c r="A9" s="21" t="s">
        <v>15</v>
      </c>
      <c r="B9" s="22"/>
      <c r="C9" s="6">
        <v>424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>'[1]2014 Dues'!W66</f>
        <v>0</v>
      </c>
      <c r="R9" s="24"/>
      <c r="S9" s="23">
        <f t="shared" si="0"/>
        <v>-424</v>
      </c>
      <c r="T9" s="8"/>
    </row>
    <row r="10" spans="1:20" ht="12" x14ac:dyDescent="0.2">
      <c r="A10" s="21" t="s">
        <v>75</v>
      </c>
      <c r="B10" s="22"/>
      <c r="C10" s="6">
        <f>1*549</f>
        <v>549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>'[1]2014 Dues'!W58</f>
        <v>0</v>
      </c>
      <c r="R10" s="24"/>
      <c r="S10" s="23">
        <f t="shared" si="0"/>
        <v>-549</v>
      </c>
    </row>
    <row r="11" spans="1:20" ht="12" x14ac:dyDescent="0.2">
      <c r="A11" s="21" t="s">
        <v>76</v>
      </c>
      <c r="B11" s="22"/>
      <c r="C11" s="25">
        <f>2*274</f>
        <v>548</v>
      </c>
      <c r="D11" s="10"/>
      <c r="E11" s="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>'[1]2014 Dues'!W45</f>
        <v>0</v>
      </c>
      <c r="R11" s="24"/>
      <c r="S11" s="23">
        <f t="shared" si="0"/>
        <v>-548</v>
      </c>
      <c r="T11" s="8"/>
    </row>
    <row r="12" spans="1:20" ht="12" x14ac:dyDescent="0.2">
      <c r="A12" s="26" t="s">
        <v>77</v>
      </c>
      <c r="B12" s="22"/>
      <c r="C12" s="6">
        <f>1*554</f>
        <v>554</v>
      </c>
      <c r="D12" s="10"/>
      <c r="E12" s="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>'[1]2014 Dues'!W77</f>
        <v>0</v>
      </c>
      <c r="R12" s="6"/>
      <c r="S12" s="23">
        <f t="shared" si="0"/>
        <v>-554</v>
      </c>
      <c r="T12" s="8"/>
    </row>
    <row r="13" spans="1:20" ht="12" x14ac:dyDescent="0.2">
      <c r="A13" s="26" t="s">
        <v>71</v>
      </c>
      <c r="B13" s="22"/>
      <c r="C13" s="6">
        <v>244</v>
      </c>
      <c r="D13" s="27"/>
      <c r="E13" s="2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24"/>
      <c r="S13" s="23">
        <f t="shared" si="0"/>
        <v>-244</v>
      </c>
      <c r="T13" s="8"/>
    </row>
    <row r="14" spans="1:20" ht="12" x14ac:dyDescent="0.2">
      <c r="A14" s="26" t="s">
        <v>78</v>
      </c>
      <c r="B14" s="4"/>
      <c r="C14" s="23">
        <f>4*369</f>
        <v>1476</v>
      </c>
      <c r="D14" s="27"/>
      <c r="E14" s="28"/>
      <c r="F14" s="6"/>
      <c r="G14" s="6"/>
      <c r="H14" s="6"/>
      <c r="I14" s="6"/>
      <c r="J14" s="6"/>
      <c r="K14" s="6"/>
      <c r="L14" s="6"/>
      <c r="M14" s="6"/>
      <c r="N14" s="6"/>
      <c r="O14" s="24"/>
      <c r="P14" s="24"/>
      <c r="Q14" s="24"/>
      <c r="R14" s="24"/>
      <c r="S14" s="23">
        <f t="shared" si="0"/>
        <v>-1476</v>
      </c>
      <c r="T14" s="8"/>
    </row>
    <row r="15" spans="1:20" ht="12" x14ac:dyDescent="0.2">
      <c r="A15" s="21" t="s">
        <v>16</v>
      </c>
      <c r="B15" s="22"/>
      <c r="C15" s="6">
        <v>1500</v>
      </c>
      <c r="D15" s="27"/>
      <c r="E15" s="28"/>
      <c r="F15" s="6"/>
      <c r="G15" s="6"/>
      <c r="H15" s="6"/>
      <c r="I15" s="6"/>
      <c r="J15" s="6"/>
      <c r="K15" s="6"/>
      <c r="L15" s="6"/>
      <c r="M15" s="6"/>
      <c r="N15" s="6"/>
      <c r="O15" s="24"/>
      <c r="P15" s="24"/>
      <c r="Q15" s="24"/>
      <c r="R15" s="24"/>
      <c r="S15" s="23">
        <f t="shared" si="0"/>
        <v>-1500</v>
      </c>
      <c r="T15" s="8"/>
    </row>
    <row r="16" spans="1:20" ht="12" x14ac:dyDescent="0.2">
      <c r="A16" s="21" t="s">
        <v>80</v>
      </c>
      <c r="B16" s="22"/>
      <c r="C16" s="6">
        <v>400</v>
      </c>
      <c r="D16" s="27"/>
      <c r="E16" s="28"/>
      <c r="F16" s="6"/>
      <c r="G16" s="6"/>
      <c r="H16" s="6"/>
      <c r="I16" s="6"/>
      <c r="J16" s="6"/>
      <c r="K16" s="6"/>
      <c r="L16" s="6"/>
      <c r="M16" s="6"/>
      <c r="N16" s="6"/>
      <c r="O16" s="24"/>
      <c r="P16" s="24"/>
      <c r="Q16" s="24"/>
      <c r="R16" s="24"/>
      <c r="S16" s="23">
        <f>SUM(F16:R16) - C16</f>
        <v>-400</v>
      </c>
      <c r="T16" s="8"/>
    </row>
    <row r="17" spans="1:21" ht="12" x14ac:dyDescent="0.2">
      <c r="A17" s="21" t="s">
        <v>17</v>
      </c>
      <c r="B17" s="22"/>
      <c r="C17" s="6"/>
      <c r="D17" s="27"/>
      <c r="E17" s="28"/>
      <c r="F17" s="6"/>
      <c r="G17" s="6"/>
      <c r="H17" s="6"/>
      <c r="I17" s="6"/>
      <c r="J17" s="6"/>
      <c r="K17" s="6"/>
      <c r="L17" s="6"/>
      <c r="M17" s="6"/>
      <c r="N17" s="6"/>
      <c r="O17" s="24"/>
      <c r="P17" s="24"/>
      <c r="Q17" s="24"/>
      <c r="R17" s="24"/>
      <c r="S17" s="23">
        <f t="shared" si="0"/>
        <v>0</v>
      </c>
      <c r="T17" s="8"/>
    </row>
    <row r="18" spans="1:21" ht="12" x14ac:dyDescent="0.2">
      <c r="A18" s="21" t="s">
        <v>18</v>
      </c>
      <c r="B18" s="22"/>
      <c r="C18" s="6">
        <v>250</v>
      </c>
      <c r="D18" s="27"/>
      <c r="E18" s="28"/>
      <c r="F18" s="6"/>
      <c r="G18" s="6"/>
      <c r="H18" s="6"/>
      <c r="I18" s="6"/>
      <c r="J18" s="6"/>
      <c r="K18" s="6"/>
      <c r="L18" s="6"/>
      <c r="M18" s="6"/>
      <c r="N18" s="6"/>
      <c r="O18" s="24"/>
      <c r="P18" s="24"/>
      <c r="Q18" s="24"/>
      <c r="R18" s="24"/>
      <c r="S18" s="23">
        <f t="shared" si="0"/>
        <v>-250</v>
      </c>
      <c r="T18" s="8"/>
    </row>
    <row r="19" spans="1:21" ht="12" x14ac:dyDescent="0.2">
      <c r="A19" s="21" t="s">
        <v>19</v>
      </c>
      <c r="B19" s="22"/>
      <c r="C19" s="6"/>
      <c r="D19" s="27"/>
      <c r="E19" s="28"/>
      <c r="F19" s="6"/>
      <c r="G19" s="6"/>
      <c r="H19" s="6"/>
      <c r="I19" s="6"/>
      <c r="J19" s="6"/>
      <c r="K19" s="6"/>
      <c r="L19" s="6"/>
      <c r="M19" s="6"/>
      <c r="N19" s="6"/>
      <c r="O19" s="24"/>
      <c r="P19" s="24"/>
      <c r="Q19" s="24"/>
      <c r="R19" s="24"/>
      <c r="S19" s="23"/>
      <c r="T19" s="8"/>
    </row>
    <row r="20" spans="1:21" ht="12" x14ac:dyDescent="0.2">
      <c r="A20" s="21" t="s">
        <v>20</v>
      </c>
      <c r="B20" s="22"/>
      <c r="C20" s="6">
        <v>0</v>
      </c>
      <c r="D20" s="27"/>
      <c r="E20" s="28"/>
      <c r="F20" s="6"/>
      <c r="G20" s="6"/>
      <c r="H20" s="6"/>
      <c r="I20" s="6"/>
      <c r="J20" s="6"/>
      <c r="K20" s="6"/>
      <c r="L20" s="6"/>
      <c r="M20" s="6"/>
      <c r="N20" s="6"/>
      <c r="O20" s="24"/>
      <c r="P20" s="24"/>
      <c r="Q20" s="24"/>
      <c r="R20" s="24"/>
      <c r="S20" s="23">
        <f t="shared" si="0"/>
        <v>0</v>
      </c>
      <c r="T20" s="8"/>
    </row>
    <row r="21" spans="1:21" ht="12" x14ac:dyDescent="0.2">
      <c r="A21" s="21" t="s">
        <v>25</v>
      </c>
      <c r="B21" s="22"/>
      <c r="C21" s="6"/>
      <c r="D21" s="27"/>
      <c r="E21" s="2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23"/>
      <c r="T21" s="8"/>
    </row>
    <row r="22" spans="1:21" s="37" customFormat="1" ht="3.75" customHeight="1" x14ac:dyDescent="0.2">
      <c r="A22" s="29"/>
      <c r="B22" s="30"/>
      <c r="C22" s="31"/>
      <c r="D22" s="32"/>
      <c r="E22" s="33"/>
      <c r="F22" s="34"/>
      <c r="G22" s="34"/>
      <c r="H22" s="34"/>
      <c r="I22" s="35"/>
      <c r="J22" s="35"/>
      <c r="K22" s="35"/>
      <c r="L22" s="35"/>
      <c r="M22" s="35"/>
      <c r="N22" s="35"/>
      <c r="O22" s="34"/>
      <c r="P22" s="34"/>
      <c r="Q22" s="34"/>
      <c r="R22" s="34"/>
      <c r="S22" s="34">
        <f>SUM(E22:R22) - C22</f>
        <v>0</v>
      </c>
      <c r="T22" s="36"/>
    </row>
    <row r="23" spans="1:21" ht="3.75" customHeight="1" x14ac:dyDescent="0.2">
      <c r="A23" s="21"/>
      <c r="B23" s="22"/>
      <c r="C23" s="5"/>
      <c r="D23" s="10"/>
      <c r="E23" s="11"/>
      <c r="F23" s="6"/>
      <c r="G23" s="6"/>
      <c r="H23" s="6"/>
      <c r="I23" s="24"/>
      <c r="J23" s="24"/>
      <c r="K23" s="24"/>
      <c r="L23" s="24"/>
      <c r="M23" s="24"/>
      <c r="N23" s="24"/>
      <c r="O23" s="6"/>
      <c r="P23" s="6"/>
      <c r="Q23" s="6"/>
      <c r="R23" s="6"/>
      <c r="S23" s="6"/>
      <c r="T23" s="8"/>
    </row>
    <row r="24" spans="1:21" s="43" customFormat="1" ht="12" x14ac:dyDescent="0.2">
      <c r="A24" s="38" t="s">
        <v>21</v>
      </c>
      <c r="B24" s="39"/>
      <c r="C24" s="40">
        <f>SUM(C4:C20)+S4</f>
        <v>24905</v>
      </c>
      <c r="D24" s="5"/>
      <c r="E24" s="40">
        <f>SUM(E8:E20)</f>
        <v>0</v>
      </c>
      <c r="F24" s="40">
        <f t="shared" ref="F24:R24" si="1">SUM(F7:F23)</f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  <c r="N24" s="40">
        <f t="shared" si="1"/>
        <v>0</v>
      </c>
      <c r="O24" s="40">
        <f t="shared" si="1"/>
        <v>0</v>
      </c>
      <c r="P24" s="40">
        <f t="shared" si="1"/>
        <v>0</v>
      </c>
      <c r="Q24" s="40">
        <f t="shared" si="1"/>
        <v>0</v>
      </c>
      <c r="R24" s="40">
        <f t="shared" si="1"/>
        <v>0</v>
      </c>
      <c r="S24" s="40">
        <f>SUM(E24:R24)</f>
        <v>0</v>
      </c>
      <c r="T24" s="41"/>
      <c r="U24" s="42"/>
    </row>
    <row r="25" spans="1:21" s="43" customFormat="1" ht="5.0999999999999996" customHeight="1" x14ac:dyDescent="0.2">
      <c r="A25" s="44"/>
      <c r="B25" s="45"/>
      <c r="C25" s="46"/>
      <c r="D25" s="46"/>
      <c r="E25" s="47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1"/>
      <c r="U25" s="42"/>
    </row>
    <row r="26" spans="1:21" s="43" customFormat="1" ht="12" x14ac:dyDescent="0.2">
      <c r="A26" s="44"/>
      <c r="B26" s="45"/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">
        <f>S24+S4</f>
        <v>2500</v>
      </c>
      <c r="T26" s="41"/>
      <c r="U26" s="42"/>
    </row>
    <row r="27" spans="1:21" ht="9.75" customHeight="1" x14ac:dyDescent="0.2">
      <c r="A27" s="48"/>
      <c r="B27" s="49"/>
      <c r="C27" s="4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50"/>
    </row>
    <row r="28" spans="1:21" ht="12" x14ac:dyDescent="0.2">
      <c r="A28" s="1" t="s">
        <v>22</v>
      </c>
      <c r="B28" s="51"/>
      <c r="C28" s="5" t="s">
        <v>1</v>
      </c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"/>
      <c r="T28" s="50"/>
    </row>
    <row r="29" spans="1:21" ht="5.0999999999999996" customHeight="1" x14ac:dyDescent="0.2">
      <c r="A29" s="21"/>
      <c r="B29" s="51"/>
      <c r="C29" s="15"/>
      <c r="D29" s="52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0"/>
    </row>
    <row r="30" spans="1:21" ht="12" x14ac:dyDescent="0.2">
      <c r="A30" s="12" t="s">
        <v>23</v>
      </c>
      <c r="B30" s="51"/>
      <c r="C30" s="54"/>
      <c r="D30" s="52"/>
      <c r="E30" s="55"/>
      <c r="F30" s="52"/>
      <c r="G30" s="52"/>
      <c r="H30" s="56"/>
      <c r="I30" s="56"/>
      <c r="J30" s="56"/>
      <c r="K30" s="56"/>
      <c r="L30" s="56"/>
      <c r="M30" s="56"/>
      <c r="N30" s="56"/>
      <c r="O30" s="53"/>
      <c r="P30" s="56"/>
      <c r="Q30" s="53"/>
      <c r="R30" s="53"/>
      <c r="S30" s="56"/>
      <c r="T30" s="50"/>
    </row>
    <row r="31" spans="1:21" ht="12" x14ac:dyDescent="0.2">
      <c r="A31" s="26" t="s">
        <v>85</v>
      </c>
      <c r="B31" s="51"/>
      <c r="C31" s="24">
        <f>43*150</f>
        <v>6450</v>
      </c>
      <c r="D31" s="57"/>
      <c r="E31" s="5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3">
        <f t="shared" ref="S31:S44" si="2">SUM(F31:R31) + C31</f>
        <v>6450</v>
      </c>
      <c r="T31" s="50"/>
    </row>
    <row r="32" spans="1:21" ht="12" x14ac:dyDescent="0.2">
      <c r="A32" s="26" t="s">
        <v>84</v>
      </c>
      <c r="B32" s="51"/>
      <c r="C32" s="24">
        <f>45*50</f>
        <v>2250</v>
      </c>
      <c r="D32" s="6"/>
      <c r="E32" s="7"/>
      <c r="F32" s="24"/>
      <c r="G32" s="2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3">
        <f t="shared" si="2"/>
        <v>2250</v>
      </c>
      <c r="T32" s="59"/>
    </row>
    <row r="33" spans="1:26" ht="12" x14ac:dyDescent="0.2">
      <c r="A33" s="26" t="s">
        <v>83</v>
      </c>
      <c r="B33" s="60"/>
      <c r="C33" s="24">
        <f>2*20</f>
        <v>40</v>
      </c>
      <c r="D33" s="10"/>
      <c r="E33" s="1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23">
        <f t="shared" si="2"/>
        <v>40</v>
      </c>
      <c r="T33" s="59"/>
    </row>
    <row r="34" spans="1:26" ht="12" x14ac:dyDescent="0.2">
      <c r="A34" s="61" t="s">
        <v>90</v>
      </c>
      <c r="B34" s="49"/>
      <c r="C34" s="6">
        <f>4*5</f>
        <v>20</v>
      </c>
      <c r="D34" s="57"/>
      <c r="E34" s="58"/>
      <c r="F34" s="6"/>
      <c r="G34" s="6"/>
      <c r="H34" s="24"/>
      <c r="I34" s="24"/>
      <c r="J34" s="24"/>
      <c r="K34" s="24"/>
      <c r="L34" s="24"/>
      <c r="M34" s="24"/>
      <c r="N34" s="24"/>
      <c r="O34" s="6"/>
      <c r="P34" s="6"/>
      <c r="Q34" s="6"/>
      <c r="R34" s="6"/>
      <c r="S34" s="23">
        <f t="shared" si="2"/>
        <v>20</v>
      </c>
      <c r="T34" s="50"/>
    </row>
    <row r="35" spans="1:26" ht="12" x14ac:dyDescent="0.2">
      <c r="A35" s="61" t="s">
        <v>24</v>
      </c>
      <c r="B35" s="49"/>
      <c r="C35" s="6" t="s">
        <v>25</v>
      </c>
      <c r="D35" s="57"/>
      <c r="E35" s="58"/>
      <c r="F35" s="6"/>
      <c r="G35" s="6"/>
      <c r="H35" s="24"/>
      <c r="I35" s="24"/>
      <c r="J35" s="24"/>
      <c r="K35" s="24"/>
      <c r="L35" s="24"/>
      <c r="M35" s="24"/>
      <c r="N35" s="24"/>
      <c r="O35" s="6"/>
      <c r="P35" s="6"/>
      <c r="Q35" s="6"/>
      <c r="R35" s="6"/>
      <c r="S35" s="23"/>
      <c r="T35" s="50"/>
    </row>
    <row r="36" spans="1:26" ht="12" x14ac:dyDescent="0.2">
      <c r="A36" s="61" t="s">
        <v>82</v>
      </c>
      <c r="B36" s="51"/>
      <c r="C36" s="6">
        <v>100</v>
      </c>
      <c r="D36" s="57"/>
      <c r="E36" s="58"/>
      <c r="F36" s="6"/>
      <c r="G36" s="6"/>
      <c r="H36" s="24"/>
      <c r="I36" s="24"/>
      <c r="J36" s="24"/>
      <c r="K36" s="24"/>
      <c r="L36" s="24"/>
      <c r="M36" s="24"/>
      <c r="N36" s="24"/>
      <c r="O36" s="6"/>
      <c r="P36" s="6"/>
      <c r="Q36" s="6"/>
      <c r="R36" s="6"/>
      <c r="S36" s="23">
        <f t="shared" si="2"/>
        <v>100</v>
      </c>
      <c r="T36" s="50"/>
    </row>
    <row r="37" spans="1:26" ht="12" x14ac:dyDescent="0.2">
      <c r="A37" s="61" t="s">
        <v>81</v>
      </c>
      <c r="B37" s="51"/>
      <c r="C37" s="6">
        <v>150</v>
      </c>
      <c r="D37" s="57"/>
      <c r="E37" s="58"/>
      <c r="F37" s="6"/>
      <c r="G37" s="6"/>
      <c r="H37" s="24"/>
      <c r="I37" s="24"/>
      <c r="J37" s="24"/>
      <c r="K37" s="24"/>
      <c r="L37" s="24"/>
      <c r="M37" s="24"/>
      <c r="N37" s="24"/>
      <c r="O37" s="24"/>
      <c r="P37" s="6"/>
      <c r="Q37" s="6"/>
      <c r="R37" s="6"/>
      <c r="S37" s="23">
        <f t="shared" si="2"/>
        <v>150</v>
      </c>
      <c r="T37" s="50"/>
    </row>
    <row r="38" spans="1:26" ht="12" x14ac:dyDescent="0.2">
      <c r="A38" s="61" t="s">
        <v>88</v>
      </c>
      <c r="B38" s="51"/>
      <c r="C38" s="6">
        <f>49*55</f>
        <v>2695</v>
      </c>
      <c r="D38" s="57"/>
      <c r="E38" s="58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3">
        <f t="shared" si="2"/>
        <v>2695</v>
      </c>
      <c r="T38" s="50"/>
    </row>
    <row r="39" spans="1:26" ht="12" x14ac:dyDescent="0.2">
      <c r="A39" s="61" t="s">
        <v>89</v>
      </c>
      <c r="B39" s="51"/>
      <c r="C39" s="6">
        <f>1*24</f>
        <v>24</v>
      </c>
      <c r="D39" s="57"/>
      <c r="E39" s="58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3">
        <f t="shared" si="2"/>
        <v>24</v>
      </c>
      <c r="T39" s="50"/>
    </row>
    <row r="40" spans="1:26" ht="12" x14ac:dyDescent="0.2">
      <c r="A40" s="21" t="s">
        <v>26</v>
      </c>
      <c r="B40" s="51"/>
      <c r="C40" s="24">
        <v>15</v>
      </c>
      <c r="D40" s="57"/>
      <c r="E40" s="5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3">
        <f t="shared" si="2"/>
        <v>15</v>
      </c>
      <c r="T40" s="50"/>
    </row>
    <row r="41" spans="1:26" ht="12" x14ac:dyDescent="0.2">
      <c r="A41" s="21" t="s">
        <v>27</v>
      </c>
      <c r="B41" s="51"/>
      <c r="C41" s="24"/>
      <c r="D41" s="57"/>
      <c r="E41" s="58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3"/>
      <c r="T41" s="50"/>
    </row>
    <row r="42" spans="1:26" ht="12" x14ac:dyDescent="0.2">
      <c r="A42" s="26" t="s">
        <v>86</v>
      </c>
      <c r="B42" s="51"/>
      <c r="C42" s="24">
        <f>45*7</f>
        <v>315</v>
      </c>
      <c r="D42" s="57"/>
      <c r="E42" s="58"/>
      <c r="F42" s="24"/>
      <c r="G42" s="24"/>
      <c r="H42" s="24"/>
      <c r="I42" s="24"/>
      <c r="J42" s="24"/>
      <c r="K42" s="24"/>
      <c r="L42" s="62"/>
      <c r="M42" s="24"/>
      <c r="N42" s="24"/>
      <c r="O42" s="24"/>
      <c r="P42" s="24"/>
      <c r="Q42" s="24"/>
      <c r="R42" s="24"/>
      <c r="S42" s="23">
        <f t="shared" si="2"/>
        <v>315</v>
      </c>
      <c r="T42" s="50"/>
    </row>
    <row r="43" spans="1:26" ht="12" x14ac:dyDescent="0.2">
      <c r="A43" s="26" t="s">
        <v>87</v>
      </c>
      <c r="B43" s="51"/>
      <c r="C43" s="24">
        <f>45*7</f>
        <v>315</v>
      </c>
      <c r="D43" s="63"/>
      <c r="E43" s="63"/>
      <c r="F43" s="62"/>
      <c r="G43" s="62"/>
      <c r="H43" s="62"/>
      <c r="I43" s="62"/>
      <c r="J43" s="62"/>
      <c r="K43" s="62"/>
      <c r="L43" s="62"/>
      <c r="M43" s="62"/>
      <c r="N43" s="62"/>
      <c r="O43" s="24"/>
      <c r="P43" s="62"/>
      <c r="Q43" s="62"/>
      <c r="R43" s="62"/>
      <c r="S43" s="23">
        <f t="shared" si="2"/>
        <v>315</v>
      </c>
      <c r="T43" s="64"/>
      <c r="U43" s="65"/>
      <c r="V43" s="65"/>
      <c r="W43" s="65"/>
      <c r="X43" s="65"/>
      <c r="Y43" s="65"/>
      <c r="Z43" s="65"/>
    </row>
    <row r="44" spans="1:26" ht="12" x14ac:dyDescent="0.2">
      <c r="A44" s="21" t="s">
        <v>79</v>
      </c>
      <c r="B44" s="51"/>
      <c r="C44" s="66">
        <f>2*100</f>
        <v>200</v>
      </c>
      <c r="D44" s="57"/>
      <c r="E44" s="5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3">
        <f t="shared" si="2"/>
        <v>200</v>
      </c>
      <c r="T44" s="64"/>
      <c r="U44" s="65"/>
      <c r="V44" s="65"/>
      <c r="W44" s="65"/>
      <c r="X44" s="65"/>
      <c r="Y44" s="65"/>
      <c r="Z44" s="65"/>
    </row>
    <row r="45" spans="1:26" ht="12" x14ac:dyDescent="0.2">
      <c r="A45" s="12" t="s">
        <v>28</v>
      </c>
      <c r="C45" s="54"/>
      <c r="D45" s="52"/>
      <c r="E45" s="52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3"/>
      <c r="T45" s="64"/>
      <c r="U45" s="65"/>
      <c r="V45" s="65"/>
      <c r="W45" s="65"/>
      <c r="X45" s="65"/>
      <c r="Y45" s="65"/>
      <c r="Z45" s="65"/>
    </row>
    <row r="46" spans="1:26" ht="12" x14ac:dyDescent="0.2">
      <c r="A46" s="21" t="s">
        <v>29</v>
      </c>
      <c r="C46" s="24">
        <v>150</v>
      </c>
      <c r="D46" s="57"/>
      <c r="E46" s="57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3">
        <f t="shared" ref="S46:S62" si="3">SUM(F46:R46) + C46</f>
        <v>150</v>
      </c>
      <c r="T46" s="64"/>
      <c r="U46" s="65"/>
      <c r="V46" s="65"/>
      <c r="W46" s="65"/>
      <c r="X46" s="65"/>
      <c r="Y46" s="65"/>
      <c r="Z46" s="65"/>
    </row>
    <row r="47" spans="1:26" ht="12" x14ac:dyDescent="0.2">
      <c r="A47" s="21" t="s">
        <v>30</v>
      </c>
      <c r="C47" s="24">
        <v>150</v>
      </c>
      <c r="D47" s="57"/>
      <c r="E47" s="5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3">
        <f t="shared" si="3"/>
        <v>150</v>
      </c>
      <c r="T47" s="64"/>
      <c r="U47" s="65"/>
      <c r="V47" s="65"/>
      <c r="W47" s="65"/>
      <c r="X47" s="65"/>
      <c r="Y47" s="65"/>
      <c r="Z47" s="65"/>
    </row>
    <row r="48" spans="1:26" ht="12" x14ac:dyDescent="0.2">
      <c r="A48" s="21" t="s">
        <v>31</v>
      </c>
      <c r="C48" s="24">
        <v>150</v>
      </c>
      <c r="D48" s="57"/>
      <c r="E48" s="57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>
        <f t="shared" si="3"/>
        <v>150</v>
      </c>
      <c r="T48" s="64"/>
      <c r="U48" s="65"/>
      <c r="V48" s="65"/>
      <c r="W48" s="65"/>
      <c r="X48" s="65"/>
      <c r="Y48" s="65"/>
      <c r="Z48" s="65"/>
    </row>
    <row r="49" spans="1:26" ht="12" x14ac:dyDescent="0.2">
      <c r="A49" s="21" t="s">
        <v>32</v>
      </c>
      <c r="C49" s="24">
        <v>150</v>
      </c>
      <c r="D49" s="57"/>
      <c r="E49" s="57"/>
      <c r="F49" s="24"/>
      <c r="G49" s="24"/>
      <c r="H49" s="66"/>
      <c r="I49" s="24"/>
      <c r="J49" s="24"/>
      <c r="K49" s="24"/>
      <c r="L49" s="24"/>
      <c r="N49" s="24"/>
      <c r="O49" s="24"/>
      <c r="P49" s="24"/>
      <c r="Q49" s="24"/>
      <c r="R49" s="24"/>
      <c r="S49" s="23">
        <f t="shared" si="3"/>
        <v>150</v>
      </c>
      <c r="T49" s="64"/>
      <c r="U49" s="65"/>
      <c r="V49" s="65"/>
      <c r="W49" s="65"/>
      <c r="X49" s="65"/>
      <c r="Y49" s="65"/>
      <c r="Z49" s="65"/>
    </row>
    <row r="50" spans="1:26" ht="12" x14ac:dyDescent="0.2">
      <c r="A50" s="21" t="s">
        <v>33</v>
      </c>
      <c r="C50" s="24">
        <v>250</v>
      </c>
      <c r="D50" s="57"/>
      <c r="E50" s="57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>
        <f t="shared" si="3"/>
        <v>250</v>
      </c>
      <c r="T50" s="64"/>
      <c r="U50" s="65"/>
      <c r="V50" s="65"/>
      <c r="W50" s="65"/>
      <c r="X50" s="65"/>
      <c r="Y50" s="65"/>
      <c r="Z50" s="65"/>
    </row>
    <row r="51" spans="1:26" ht="12" x14ac:dyDescent="0.2">
      <c r="A51" s="21" t="s">
        <v>34</v>
      </c>
      <c r="C51" s="24">
        <v>200</v>
      </c>
      <c r="D51" s="57"/>
      <c r="E51" s="57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>
        <f t="shared" si="3"/>
        <v>200</v>
      </c>
      <c r="T51" s="64"/>
      <c r="U51" s="65"/>
      <c r="V51" s="65"/>
      <c r="W51" s="65"/>
      <c r="X51" s="65"/>
      <c r="Y51" s="65"/>
      <c r="Z51" s="65"/>
    </row>
    <row r="52" spans="1:26" ht="12" x14ac:dyDescent="0.2">
      <c r="A52" s="21" t="s">
        <v>35</v>
      </c>
      <c r="C52" s="24">
        <v>65</v>
      </c>
      <c r="D52" s="57"/>
      <c r="E52" s="57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>
        <f t="shared" si="3"/>
        <v>65</v>
      </c>
      <c r="T52" s="64"/>
      <c r="U52" s="65"/>
      <c r="V52" s="65"/>
      <c r="W52" s="65"/>
      <c r="X52" s="65"/>
      <c r="Y52" s="65"/>
      <c r="Z52" s="65"/>
    </row>
    <row r="53" spans="1:26" ht="12" x14ac:dyDescent="0.2">
      <c r="A53" s="21" t="s">
        <v>36</v>
      </c>
      <c r="C53" s="24">
        <v>325</v>
      </c>
      <c r="D53" s="57"/>
      <c r="E53" s="57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>
        <f t="shared" si="3"/>
        <v>325</v>
      </c>
      <c r="T53" s="64"/>
      <c r="U53" s="65"/>
      <c r="V53" s="65"/>
      <c r="W53" s="65"/>
      <c r="X53" s="65"/>
      <c r="Y53" s="65"/>
      <c r="Z53" s="65"/>
    </row>
    <row r="54" spans="1:26" ht="12" x14ac:dyDescent="0.2">
      <c r="A54" s="21" t="s">
        <v>37</v>
      </c>
      <c r="C54" s="24">
        <v>100</v>
      </c>
      <c r="D54" s="57"/>
      <c r="E54" s="57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>
        <f t="shared" si="3"/>
        <v>100</v>
      </c>
      <c r="T54" s="64"/>
      <c r="U54" s="65"/>
      <c r="V54" s="65"/>
      <c r="W54" s="65"/>
      <c r="X54" s="65"/>
      <c r="Y54" s="65"/>
      <c r="Z54" s="65"/>
    </row>
    <row r="55" spans="1:26" ht="12" x14ac:dyDescent="0.2">
      <c r="A55" s="21" t="s">
        <v>38</v>
      </c>
      <c r="C55" s="24">
        <v>250</v>
      </c>
      <c r="D55" s="57"/>
      <c r="E55" s="57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3">
        <f t="shared" si="3"/>
        <v>250</v>
      </c>
      <c r="T55" s="64"/>
      <c r="U55" s="65"/>
      <c r="V55" s="65"/>
      <c r="W55" s="65"/>
      <c r="X55" s="65"/>
      <c r="Y55" s="65"/>
      <c r="Z55" s="65"/>
    </row>
    <row r="56" spans="1:26" ht="12" x14ac:dyDescent="0.2">
      <c r="A56" s="21" t="s">
        <v>73</v>
      </c>
      <c r="C56" s="24">
        <f xml:space="preserve"> 6*250</f>
        <v>1500</v>
      </c>
      <c r="D56" s="57"/>
      <c r="E56" s="57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3">
        <f t="shared" si="3"/>
        <v>1500</v>
      </c>
      <c r="T56" s="64"/>
      <c r="U56" s="65"/>
      <c r="V56" s="65"/>
      <c r="W56" s="65"/>
      <c r="X56" s="65"/>
      <c r="Y56" s="65"/>
      <c r="Z56" s="65"/>
    </row>
    <row r="57" spans="1:26" ht="12" x14ac:dyDescent="0.2">
      <c r="A57" s="21" t="s">
        <v>72</v>
      </c>
      <c r="C57" s="24">
        <f>5*250</f>
        <v>1250</v>
      </c>
      <c r="D57" s="57"/>
      <c r="E57" s="57"/>
      <c r="F57" s="24"/>
      <c r="G57" s="24"/>
      <c r="H57" s="24"/>
      <c r="I57" s="24"/>
      <c r="J57" s="24"/>
      <c r="K57" s="24"/>
      <c r="L57" s="24"/>
      <c r="N57" s="24"/>
      <c r="O57" s="24"/>
      <c r="P57" s="24"/>
      <c r="Q57" s="24"/>
      <c r="R57" s="24"/>
      <c r="S57" s="23">
        <f t="shared" si="3"/>
        <v>1250</v>
      </c>
      <c r="T57" s="64"/>
      <c r="U57" s="65"/>
      <c r="V57" s="65"/>
      <c r="W57" s="65"/>
      <c r="X57" s="65"/>
      <c r="Y57" s="65"/>
      <c r="Z57" s="65"/>
    </row>
    <row r="58" spans="1:26" ht="12" x14ac:dyDescent="0.2">
      <c r="A58" s="21" t="s">
        <v>39</v>
      </c>
      <c r="C58" s="24">
        <v>300</v>
      </c>
      <c r="D58" s="57"/>
      <c r="E58" s="57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3">
        <f t="shared" si="3"/>
        <v>300</v>
      </c>
      <c r="T58" s="64"/>
      <c r="U58" s="65"/>
      <c r="V58" s="65"/>
      <c r="W58" s="65"/>
      <c r="X58" s="65"/>
      <c r="Y58" s="65"/>
      <c r="Z58" s="65"/>
    </row>
    <row r="59" spans="1:26" ht="12" x14ac:dyDescent="0.2">
      <c r="A59" s="21" t="s">
        <v>40</v>
      </c>
      <c r="C59" s="66">
        <v>300</v>
      </c>
      <c r="D59" s="57"/>
      <c r="E59" s="57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3">
        <v>300</v>
      </c>
      <c r="T59" s="64"/>
      <c r="U59" s="65"/>
      <c r="V59" s="65"/>
      <c r="W59" s="65"/>
      <c r="X59" s="65"/>
      <c r="Y59" s="65"/>
      <c r="Z59" s="65"/>
    </row>
    <row r="60" spans="1:26" ht="12" x14ac:dyDescent="0.2">
      <c r="A60" s="21" t="s">
        <v>91</v>
      </c>
      <c r="C60" s="66">
        <v>1500</v>
      </c>
      <c r="D60" s="57"/>
      <c r="E60" s="57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3">
        <v>1500</v>
      </c>
      <c r="T60" s="64"/>
      <c r="U60" s="65"/>
      <c r="V60" s="65"/>
      <c r="W60" s="65"/>
      <c r="X60" s="65"/>
      <c r="Y60" s="65"/>
      <c r="Z60" s="65"/>
    </row>
    <row r="61" spans="1:26" ht="12" x14ac:dyDescent="0.2">
      <c r="A61" s="21" t="s">
        <v>41</v>
      </c>
      <c r="C61" s="66">
        <v>200</v>
      </c>
      <c r="D61" s="57"/>
      <c r="E61" s="57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3">
        <v>200</v>
      </c>
      <c r="T61" s="64"/>
      <c r="U61" s="65"/>
      <c r="V61" s="65"/>
      <c r="W61" s="65"/>
      <c r="X61" s="65"/>
      <c r="Y61" s="65"/>
      <c r="Z61" s="65"/>
    </row>
    <row r="62" spans="1:26" ht="12" x14ac:dyDescent="0.2">
      <c r="A62" s="21" t="s">
        <v>42</v>
      </c>
      <c r="C62" s="66">
        <v>400</v>
      </c>
      <c r="D62" s="57"/>
      <c r="E62" s="57"/>
      <c r="F62" s="24"/>
      <c r="G62" s="24"/>
      <c r="H62" s="24"/>
      <c r="I62" s="24"/>
      <c r="J62" s="24"/>
      <c r="K62" s="24"/>
      <c r="L62" s="24"/>
      <c r="N62" s="24"/>
      <c r="O62" s="24"/>
      <c r="P62" s="24"/>
      <c r="Q62" s="24"/>
      <c r="R62" s="24"/>
      <c r="S62" s="23">
        <f t="shared" si="3"/>
        <v>400</v>
      </c>
      <c r="T62" s="64"/>
      <c r="U62" s="65"/>
      <c r="V62" s="65"/>
      <c r="W62" s="65"/>
      <c r="X62" s="65"/>
      <c r="Y62" s="65"/>
      <c r="Z62" s="65"/>
    </row>
    <row r="63" spans="1:26" ht="12" x14ac:dyDescent="0.2">
      <c r="A63" s="21" t="s">
        <v>43</v>
      </c>
      <c r="C63" s="66">
        <v>250</v>
      </c>
      <c r="D63" s="57"/>
      <c r="E63" s="57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3">
        <f>SUM(F63:R63) + C63</f>
        <v>250</v>
      </c>
      <c r="T63" s="64"/>
      <c r="U63" s="65"/>
      <c r="V63" s="65"/>
      <c r="W63" s="65"/>
      <c r="X63" s="65"/>
      <c r="Y63" s="65"/>
      <c r="Z63" s="65"/>
    </row>
    <row r="64" spans="1:26" ht="12" x14ac:dyDescent="0.2">
      <c r="A64" s="21" t="s">
        <v>44</v>
      </c>
      <c r="C64" s="66">
        <v>700</v>
      </c>
      <c r="D64" s="57"/>
      <c r="E64" s="57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3">
        <f t="shared" ref="S64:S79" si="4">SUM(F64:R64) + C64</f>
        <v>700</v>
      </c>
      <c r="T64" s="64"/>
      <c r="U64" s="65"/>
      <c r="V64" s="65"/>
      <c r="W64" s="65"/>
      <c r="X64" s="65"/>
      <c r="Y64" s="65"/>
      <c r="Z64" s="65"/>
    </row>
    <row r="65" spans="1:26" ht="12" x14ac:dyDescent="0.2">
      <c r="A65" s="21" t="s">
        <v>45</v>
      </c>
      <c r="C65" s="66">
        <v>200</v>
      </c>
      <c r="D65" s="57"/>
      <c r="E65" s="57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3">
        <f t="shared" si="4"/>
        <v>200</v>
      </c>
      <c r="T65" s="64"/>
      <c r="U65" s="65"/>
      <c r="V65" s="65"/>
      <c r="W65" s="65"/>
      <c r="X65" s="65"/>
      <c r="Y65" s="65"/>
      <c r="Z65" s="65"/>
    </row>
    <row r="66" spans="1:26" ht="12" x14ac:dyDescent="0.2">
      <c r="A66" s="21" t="s">
        <v>46</v>
      </c>
      <c r="C66" s="66">
        <v>350</v>
      </c>
      <c r="D66" s="57"/>
      <c r="E66" s="57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3">
        <f t="shared" si="4"/>
        <v>350</v>
      </c>
      <c r="T66" s="64"/>
      <c r="U66" s="65"/>
      <c r="V66" s="65"/>
      <c r="W66" s="65"/>
      <c r="X66" s="65"/>
      <c r="Y66" s="65"/>
      <c r="Z66" s="65"/>
    </row>
    <row r="67" spans="1:26" ht="12" x14ac:dyDescent="0.2">
      <c r="A67" s="21" t="s">
        <v>47</v>
      </c>
      <c r="C67" s="66">
        <v>100</v>
      </c>
      <c r="D67" s="57"/>
      <c r="E67" s="57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3">
        <f t="shared" si="4"/>
        <v>100</v>
      </c>
      <c r="T67" s="64"/>
      <c r="U67" s="65"/>
      <c r="V67" s="65"/>
      <c r="W67" s="65"/>
      <c r="X67" s="65"/>
      <c r="Y67" s="65"/>
      <c r="Z67" s="65"/>
    </row>
    <row r="68" spans="1:26" ht="12" x14ac:dyDescent="0.2">
      <c r="A68" s="21" t="s">
        <v>48</v>
      </c>
      <c r="C68" s="66">
        <v>100</v>
      </c>
      <c r="D68" s="57"/>
      <c r="E68" s="57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3">
        <f t="shared" si="4"/>
        <v>100</v>
      </c>
      <c r="T68" s="64"/>
      <c r="U68" s="65"/>
      <c r="V68" s="65"/>
      <c r="W68" s="65"/>
      <c r="X68" s="65"/>
      <c r="Y68" s="65"/>
      <c r="Z68" s="65"/>
    </row>
    <row r="69" spans="1:26" ht="12" x14ac:dyDescent="0.2">
      <c r="A69" s="21" t="s">
        <v>49</v>
      </c>
      <c r="C69" s="66">
        <v>300</v>
      </c>
      <c r="D69" s="57"/>
      <c r="E69" s="57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3">
        <f t="shared" si="4"/>
        <v>300</v>
      </c>
      <c r="T69" s="64"/>
      <c r="U69" s="65"/>
      <c r="V69" s="65"/>
      <c r="W69" s="65"/>
      <c r="X69" s="65"/>
      <c r="Y69" s="65"/>
      <c r="Z69" s="65"/>
    </row>
    <row r="70" spans="1:26" ht="12" x14ac:dyDescent="0.2">
      <c r="A70" s="21" t="s">
        <v>50</v>
      </c>
      <c r="C70" s="66">
        <v>350</v>
      </c>
      <c r="D70" s="57"/>
      <c r="E70" s="57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3">
        <f t="shared" si="4"/>
        <v>350</v>
      </c>
      <c r="T70" s="64"/>
      <c r="U70" s="65"/>
      <c r="V70" s="65"/>
      <c r="W70" s="65"/>
      <c r="X70" s="65"/>
      <c r="Y70" s="65"/>
      <c r="Z70" s="65"/>
    </row>
    <row r="71" spans="1:26" ht="12" x14ac:dyDescent="0.2">
      <c r="A71" s="67" t="s">
        <v>51</v>
      </c>
      <c r="B71" s="68"/>
      <c r="C71" s="66">
        <v>200</v>
      </c>
      <c r="D71" s="57"/>
      <c r="E71" s="57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3">
        <f t="shared" si="4"/>
        <v>200</v>
      </c>
      <c r="T71" s="64"/>
      <c r="U71" s="65"/>
      <c r="V71" s="65"/>
      <c r="W71" s="65"/>
      <c r="X71" s="65"/>
      <c r="Y71" s="65"/>
      <c r="Z71" s="65"/>
    </row>
    <row r="72" spans="1:26" ht="12" x14ac:dyDescent="0.2">
      <c r="A72" s="21" t="s">
        <v>52</v>
      </c>
      <c r="C72" s="24">
        <v>100</v>
      </c>
      <c r="D72" s="57"/>
      <c r="E72" s="57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3">
        <f t="shared" si="4"/>
        <v>100</v>
      </c>
      <c r="T72" s="64"/>
      <c r="U72" s="65"/>
      <c r="V72" s="65"/>
      <c r="W72" s="65"/>
      <c r="X72" s="65"/>
      <c r="Y72" s="65"/>
      <c r="Z72" s="65"/>
    </row>
    <row r="73" spans="1:26" ht="12" x14ac:dyDescent="0.2">
      <c r="A73" s="69" t="s">
        <v>53</v>
      </c>
      <c r="C73" s="70">
        <f>90+35</f>
        <v>125</v>
      </c>
      <c r="D73" s="57"/>
      <c r="E73" s="57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3">
        <f t="shared" si="4"/>
        <v>125</v>
      </c>
      <c r="T73" s="64"/>
      <c r="U73" s="65"/>
      <c r="V73" s="65"/>
      <c r="W73" s="65"/>
      <c r="X73" s="65"/>
      <c r="Y73" s="65"/>
      <c r="Z73" s="65"/>
    </row>
    <row r="74" spans="1:26" ht="12" x14ac:dyDescent="0.2">
      <c r="A74" s="21" t="s">
        <v>54</v>
      </c>
      <c r="C74" s="66">
        <v>300</v>
      </c>
      <c r="D74" s="57"/>
      <c r="E74" s="57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3">
        <f t="shared" si="4"/>
        <v>300</v>
      </c>
      <c r="T74" s="64"/>
      <c r="U74" s="65"/>
      <c r="V74" s="65"/>
      <c r="W74" s="65"/>
      <c r="X74" s="65"/>
      <c r="Y74" s="65"/>
      <c r="Z74" s="65"/>
    </row>
    <row r="75" spans="1:26" ht="12" x14ac:dyDescent="0.2">
      <c r="A75" s="21" t="s">
        <v>92</v>
      </c>
      <c r="C75" s="66">
        <v>700</v>
      </c>
      <c r="D75" s="57"/>
      <c r="E75" s="57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3">
        <f t="shared" si="4"/>
        <v>700</v>
      </c>
      <c r="T75" s="64"/>
      <c r="U75" s="65"/>
      <c r="V75" s="65"/>
      <c r="W75" s="65"/>
      <c r="X75" s="65"/>
      <c r="Y75" s="65"/>
      <c r="Z75" s="65"/>
    </row>
    <row r="76" spans="1:26" ht="12" x14ac:dyDescent="0.2">
      <c r="A76" s="21" t="s">
        <v>55</v>
      </c>
      <c r="C76" s="66">
        <v>350</v>
      </c>
      <c r="D76" s="57"/>
      <c r="E76" s="57"/>
      <c r="F76" s="24" t="s">
        <v>25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3">
        <f t="shared" si="4"/>
        <v>350</v>
      </c>
      <c r="T76" s="64"/>
      <c r="U76" s="65"/>
      <c r="V76" s="65"/>
      <c r="W76" s="65"/>
      <c r="X76" s="65"/>
      <c r="Y76" s="65"/>
      <c r="Z76" s="65"/>
    </row>
    <row r="77" spans="1:26" ht="12" x14ac:dyDescent="0.2">
      <c r="A77" s="21" t="s">
        <v>56</v>
      </c>
      <c r="C77" s="66">
        <v>966</v>
      </c>
      <c r="D77" s="57"/>
      <c r="E77" s="57"/>
      <c r="F77" s="6"/>
      <c r="G77" s="6"/>
      <c r="H77" s="6"/>
      <c r="I77" s="6"/>
      <c r="J77" s="6"/>
      <c r="K77" s="6"/>
      <c r="L77" s="6"/>
      <c r="M77" s="6"/>
      <c r="N77" s="24"/>
      <c r="O77" s="24"/>
      <c r="P77" s="24"/>
      <c r="Q77" s="24"/>
      <c r="R77" s="24"/>
      <c r="S77" s="23">
        <f t="shared" si="4"/>
        <v>966</v>
      </c>
      <c r="T77" s="64"/>
      <c r="U77" s="65"/>
      <c r="V77" s="65"/>
      <c r="W77" s="65"/>
      <c r="X77" s="65"/>
      <c r="Y77" s="65"/>
      <c r="Z77" s="65"/>
    </row>
    <row r="78" spans="1:26" ht="12" x14ac:dyDescent="0.2">
      <c r="A78" s="21" t="s">
        <v>57</v>
      </c>
      <c r="C78" s="24"/>
      <c r="D78" s="57"/>
      <c r="E78" s="57"/>
      <c r="F78" s="6"/>
      <c r="G78" s="6"/>
      <c r="H78" s="6"/>
      <c r="I78" s="6"/>
      <c r="J78" s="6"/>
      <c r="K78" s="6"/>
      <c r="L78" s="6"/>
      <c r="M78" s="6"/>
      <c r="N78" s="24"/>
      <c r="O78" s="24"/>
      <c r="P78" s="24"/>
      <c r="Q78" s="24"/>
      <c r="R78" s="24"/>
      <c r="S78" s="23">
        <f t="shared" si="4"/>
        <v>0</v>
      </c>
      <c r="T78" s="64"/>
      <c r="U78" s="65"/>
      <c r="V78" s="65"/>
      <c r="W78" s="65"/>
      <c r="X78" s="65"/>
      <c r="Y78" s="65"/>
      <c r="Z78" s="65"/>
    </row>
    <row r="79" spans="1:26" s="43" customFormat="1" ht="12.75" thickBot="1" x14ac:dyDescent="0.25">
      <c r="A79" s="21" t="s">
        <v>58</v>
      </c>
      <c r="B79" s="2"/>
      <c r="C79" s="24"/>
      <c r="D79" s="71"/>
      <c r="E79" s="71">
        <f>SUM(E31:E75)</f>
        <v>0</v>
      </c>
      <c r="F79" s="6"/>
      <c r="G79" s="6"/>
      <c r="H79" s="6"/>
      <c r="I79" s="6"/>
      <c r="J79" s="6"/>
      <c r="K79" s="6"/>
      <c r="L79" s="6"/>
      <c r="M79" s="6"/>
      <c r="N79" s="24"/>
      <c r="O79" s="24"/>
      <c r="P79" s="24"/>
      <c r="Q79" s="24"/>
      <c r="R79" s="24"/>
      <c r="S79" s="23">
        <f t="shared" si="4"/>
        <v>0</v>
      </c>
    </row>
    <row r="80" spans="1:26" ht="5.0999999999999996" customHeight="1" x14ac:dyDescent="0.2">
      <c r="A80" s="72"/>
      <c r="C80" s="73"/>
      <c r="D80" s="74"/>
      <c r="E80" s="74"/>
    </row>
    <row r="81" spans="1:38" ht="12.75" thickBot="1" x14ac:dyDescent="0.25">
      <c r="A81" s="75" t="s">
        <v>59</v>
      </c>
      <c r="B81" s="76"/>
      <c r="C81" s="71">
        <f>SUM(C31:C79)</f>
        <v>24905</v>
      </c>
      <c r="D81" s="77"/>
      <c r="E81" s="77"/>
      <c r="F81" s="71">
        <f t="shared" ref="F81:S81" si="5">SUM(F31:F79)</f>
        <v>0</v>
      </c>
      <c r="G81" s="71">
        <f t="shared" si="5"/>
        <v>0</v>
      </c>
      <c r="H81" s="71">
        <f t="shared" si="5"/>
        <v>0</v>
      </c>
      <c r="I81" s="71">
        <f t="shared" si="5"/>
        <v>0</v>
      </c>
      <c r="J81" s="71">
        <f t="shared" si="5"/>
        <v>0</v>
      </c>
      <c r="K81" s="71">
        <f t="shared" si="5"/>
        <v>0</v>
      </c>
      <c r="L81" s="71">
        <f t="shared" si="5"/>
        <v>0</v>
      </c>
      <c r="M81" s="71">
        <f t="shared" si="5"/>
        <v>0</v>
      </c>
      <c r="N81" s="71">
        <f t="shared" si="5"/>
        <v>0</v>
      </c>
      <c r="O81" s="71">
        <f t="shared" si="5"/>
        <v>0</v>
      </c>
      <c r="P81" s="71">
        <f t="shared" si="5"/>
        <v>0</v>
      </c>
      <c r="Q81" s="71">
        <f t="shared" si="5"/>
        <v>0</v>
      </c>
      <c r="R81" s="71">
        <f t="shared" si="5"/>
        <v>0</v>
      </c>
      <c r="S81" s="71">
        <f t="shared" si="5"/>
        <v>24905</v>
      </c>
      <c r="T81" s="78"/>
      <c r="U81" s="79"/>
      <c r="V81" s="80"/>
      <c r="W81" s="80"/>
      <c r="X81" s="80"/>
      <c r="Y81" s="80"/>
      <c r="Z81" s="80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6.75" customHeight="1" x14ac:dyDescent="0.2">
      <c r="A82" s="65"/>
      <c r="B82" s="65"/>
      <c r="C82" s="77"/>
      <c r="D82" s="77"/>
      <c r="E82" s="77"/>
      <c r="F82" s="74"/>
      <c r="G82" s="74"/>
      <c r="H82" s="74"/>
      <c r="I82" s="74"/>
      <c r="J82" s="74"/>
      <c r="K82" s="74"/>
      <c r="L82" s="74"/>
      <c r="M82" s="2"/>
      <c r="N82" s="2"/>
      <c r="O82" s="2"/>
      <c r="P82" s="74"/>
      <c r="Q82" s="74"/>
      <c r="R82" s="74"/>
      <c r="S82" s="74"/>
      <c r="T82" s="81"/>
      <c r="U82" s="65"/>
      <c r="V82" s="65"/>
      <c r="W82" s="65"/>
      <c r="X82" s="65"/>
      <c r="Y82" s="65"/>
      <c r="Z82" s="65"/>
    </row>
    <row r="83" spans="1:38" x14ac:dyDescent="0.2">
      <c r="A83" s="65"/>
      <c r="B83" s="65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65"/>
      <c r="U83" s="65"/>
      <c r="V83" s="65"/>
      <c r="W83" s="65"/>
      <c r="X83" s="65"/>
      <c r="Y83" s="65"/>
      <c r="Z83" s="65"/>
    </row>
    <row r="84" spans="1:38" x14ac:dyDescent="0.2">
      <c r="A84" s="65"/>
      <c r="B84" s="65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65"/>
      <c r="U84" s="65"/>
      <c r="V84" s="65"/>
      <c r="W84" s="65"/>
      <c r="X84" s="65"/>
      <c r="Y84" s="65"/>
      <c r="Z84" s="65"/>
    </row>
    <row r="85" spans="1:38" x14ac:dyDescent="0.2">
      <c r="A85" s="65"/>
      <c r="B85" s="65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65"/>
      <c r="U85" s="65"/>
      <c r="V85" s="65"/>
      <c r="W85" s="65"/>
      <c r="X85" s="65"/>
      <c r="Y85" s="65"/>
      <c r="Z85" s="65"/>
    </row>
    <row r="86" spans="1:38" x14ac:dyDescent="0.2">
      <c r="A86" s="65"/>
      <c r="B86" s="65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65"/>
      <c r="U86" s="65"/>
      <c r="V86" s="65"/>
      <c r="W86" s="65"/>
      <c r="X86" s="65"/>
      <c r="Y86" s="65"/>
      <c r="Z86" s="65"/>
    </row>
    <row r="87" spans="1:38" ht="12.75" x14ac:dyDescent="0.2">
      <c r="A87" s="82" t="s">
        <v>14</v>
      </c>
      <c r="B87" s="49"/>
      <c r="C87" s="77">
        <f>S26</f>
        <v>2500</v>
      </c>
      <c r="D87" s="10"/>
      <c r="E87" s="10"/>
      <c r="F87" s="10"/>
      <c r="G87" s="10"/>
      <c r="H87" s="10"/>
      <c r="I87" s="10"/>
      <c r="J87" s="10"/>
      <c r="K87" s="83"/>
      <c r="L87" s="10"/>
      <c r="M87" s="10"/>
      <c r="N87" s="10"/>
      <c r="O87" s="10"/>
      <c r="P87" s="10"/>
      <c r="Q87" s="10"/>
      <c r="R87" s="10"/>
      <c r="S87" s="2"/>
      <c r="T87" s="4"/>
      <c r="U87" s="65"/>
      <c r="V87" s="65"/>
      <c r="W87" s="65"/>
      <c r="X87" s="65"/>
      <c r="Y87" s="65"/>
      <c r="Z87" s="65"/>
    </row>
    <row r="88" spans="1:38" ht="12.75" x14ac:dyDescent="0.2">
      <c r="A88" s="82" t="s">
        <v>22</v>
      </c>
      <c r="B88" s="49"/>
      <c r="C88" s="77">
        <f>-S81</f>
        <v>-24905</v>
      </c>
      <c r="D88" s="10"/>
      <c r="E88" s="10"/>
      <c r="F88" s="10"/>
      <c r="G88" s="10"/>
      <c r="H88" s="10"/>
      <c r="I88" s="10"/>
      <c r="J88" s="10"/>
      <c r="K88" s="83"/>
      <c r="L88" s="10"/>
      <c r="M88" s="10"/>
      <c r="N88" s="10"/>
      <c r="O88" s="10"/>
      <c r="P88" s="10"/>
      <c r="Q88" s="10"/>
      <c r="R88" s="10"/>
      <c r="S88" s="2"/>
      <c r="T88" s="4"/>
      <c r="U88" s="65"/>
      <c r="V88" s="65"/>
      <c r="W88" s="65"/>
      <c r="X88" s="65"/>
      <c r="Y88" s="65"/>
      <c r="Z88" s="65"/>
    </row>
    <row r="89" spans="1:38" ht="12.75" x14ac:dyDescent="0.2">
      <c r="A89" s="84" t="s">
        <v>60</v>
      </c>
      <c r="B89" s="49"/>
      <c r="C89" s="79">
        <f>C87+C88</f>
        <v>-22405</v>
      </c>
      <c r="D89" s="10"/>
      <c r="E89" s="10"/>
      <c r="F89" s="10"/>
      <c r="G89" s="10"/>
      <c r="H89" s="10"/>
      <c r="I89" s="10"/>
      <c r="J89" s="10"/>
      <c r="K89" s="83"/>
      <c r="L89" s="10"/>
      <c r="M89" s="10"/>
      <c r="N89" s="10"/>
      <c r="O89" s="10"/>
      <c r="P89" s="10"/>
      <c r="Q89" s="10"/>
      <c r="R89" s="10"/>
      <c r="S89" s="2"/>
      <c r="T89" s="4"/>
      <c r="U89" s="65"/>
      <c r="V89" s="65"/>
      <c r="W89" s="65"/>
      <c r="X89" s="65"/>
      <c r="Y89" s="65"/>
      <c r="Z89" s="65"/>
    </row>
    <row r="90" spans="1:38" x14ac:dyDescent="0.2">
      <c r="A90" s="2" t="s">
        <v>61</v>
      </c>
      <c r="B90" s="49"/>
      <c r="C90" s="46"/>
      <c r="D90" s="10"/>
      <c r="E90" s="10"/>
      <c r="F90" s="10"/>
      <c r="G90" s="10"/>
      <c r="H90" s="10"/>
      <c r="I90" s="85"/>
      <c r="J90" s="85"/>
      <c r="K90" s="83"/>
      <c r="L90" s="10"/>
      <c r="M90" s="10"/>
      <c r="N90" s="10"/>
      <c r="O90" s="10"/>
      <c r="P90" s="10"/>
      <c r="Q90" s="10"/>
      <c r="R90" s="10"/>
      <c r="S90" s="77"/>
      <c r="T90" s="4"/>
      <c r="U90" s="65"/>
      <c r="V90" s="65"/>
      <c r="W90" s="65"/>
      <c r="X90" s="65"/>
      <c r="Y90" s="65"/>
      <c r="Z90" s="65"/>
    </row>
    <row r="91" spans="1:38" x14ac:dyDescent="0.2">
      <c r="A91" s="65"/>
      <c r="B91" s="49"/>
      <c r="C91" s="46"/>
      <c r="D91" s="10"/>
      <c r="E91" s="10"/>
      <c r="F91" s="10"/>
      <c r="G91" s="10"/>
      <c r="H91" s="10"/>
      <c r="I91" s="85"/>
      <c r="J91" s="85"/>
      <c r="K91" s="83"/>
      <c r="L91" s="10"/>
      <c r="M91" s="10"/>
      <c r="N91" s="10"/>
      <c r="O91" s="10"/>
      <c r="P91" s="10"/>
      <c r="Q91" s="10"/>
      <c r="R91" s="10"/>
      <c r="S91" s="77"/>
      <c r="T91" s="4"/>
    </row>
    <row r="92" spans="1:38" ht="12.75" x14ac:dyDescent="0.2">
      <c r="A92" s="82" t="s">
        <v>62</v>
      </c>
      <c r="B92" s="49"/>
      <c r="C92" s="10">
        <f>C24</f>
        <v>24905</v>
      </c>
      <c r="D92" s="10"/>
      <c r="E92" s="10"/>
      <c r="F92" s="10"/>
      <c r="G92" s="10"/>
      <c r="H92" s="10"/>
      <c r="I92" s="85"/>
      <c r="J92" s="85"/>
      <c r="K92" s="83"/>
      <c r="L92" s="10"/>
      <c r="M92" s="10"/>
      <c r="N92" s="10"/>
      <c r="O92" s="10"/>
      <c r="P92" s="10"/>
      <c r="Q92" s="10"/>
      <c r="R92" s="10"/>
      <c r="S92" s="77"/>
      <c r="T92" s="4"/>
    </row>
    <row r="93" spans="1:38" ht="12.75" x14ac:dyDescent="0.2">
      <c r="A93" s="82" t="s">
        <v>63</v>
      </c>
      <c r="B93" s="49"/>
      <c r="C93" s="10">
        <f>-C81</f>
        <v>-24905</v>
      </c>
      <c r="D93" s="10"/>
      <c r="E93" s="10"/>
      <c r="F93" s="10"/>
      <c r="G93" s="10"/>
      <c r="H93" s="10"/>
      <c r="I93" s="85"/>
      <c r="J93" s="85"/>
      <c r="K93" s="83"/>
      <c r="L93" s="10"/>
      <c r="M93" s="10"/>
      <c r="N93" s="10"/>
      <c r="O93" s="10"/>
      <c r="P93" s="10"/>
      <c r="Q93" s="10"/>
      <c r="R93" s="10"/>
      <c r="S93" s="77"/>
      <c r="T93" s="4"/>
    </row>
    <row r="94" spans="1:38" ht="12.75" x14ac:dyDescent="0.2">
      <c r="A94" s="84" t="s">
        <v>64</v>
      </c>
      <c r="B94" s="49"/>
      <c r="C94" s="46">
        <f>C92+C93</f>
        <v>0</v>
      </c>
      <c r="D94" s="10"/>
      <c r="E94" s="10"/>
      <c r="F94" s="10"/>
      <c r="G94" s="10"/>
      <c r="H94" s="10"/>
      <c r="I94" s="85"/>
      <c r="J94" s="85"/>
      <c r="K94" s="83"/>
      <c r="L94" s="10"/>
      <c r="M94" s="10"/>
      <c r="N94" s="10"/>
      <c r="O94" s="10"/>
      <c r="P94" s="10"/>
      <c r="Q94" s="10"/>
      <c r="R94" s="10"/>
      <c r="S94" s="77"/>
      <c r="T94" s="4"/>
    </row>
    <row r="95" spans="1:38" x14ac:dyDescent="0.2">
      <c r="A95" s="65" t="s">
        <v>65</v>
      </c>
      <c r="B95" s="49"/>
      <c r="C95" s="46"/>
      <c r="D95" s="10"/>
      <c r="E95" s="10"/>
      <c r="F95" s="10"/>
      <c r="G95" s="10"/>
      <c r="H95" s="10"/>
      <c r="I95" s="85"/>
      <c r="J95" s="85"/>
      <c r="K95" s="10"/>
      <c r="L95" s="10"/>
      <c r="M95" s="10"/>
      <c r="N95" s="10"/>
      <c r="O95" s="10"/>
      <c r="P95" s="10"/>
      <c r="Q95" s="10"/>
      <c r="R95" s="10"/>
      <c r="S95" s="77"/>
      <c r="T95" s="4"/>
    </row>
    <row r="96" spans="1:38" x14ac:dyDescent="0.2">
      <c r="A96" s="65"/>
      <c r="B96" s="49"/>
      <c r="C96" s="46"/>
      <c r="D96" s="10"/>
      <c r="E96" s="10"/>
      <c r="F96" s="10"/>
      <c r="G96" s="10"/>
      <c r="H96" s="10"/>
      <c r="I96" s="85"/>
      <c r="J96" s="85"/>
      <c r="K96" s="10"/>
      <c r="L96" s="10"/>
      <c r="M96" s="10"/>
      <c r="N96" s="10"/>
      <c r="O96" s="10"/>
      <c r="P96" s="10"/>
      <c r="Q96" s="10"/>
      <c r="R96" s="10"/>
      <c r="S96" s="77"/>
      <c r="T96" s="22"/>
    </row>
    <row r="97" spans="1:20" ht="12.75" x14ac:dyDescent="0.2">
      <c r="A97" s="82" t="s">
        <v>66</v>
      </c>
      <c r="B97" s="49"/>
      <c r="C97" s="10">
        <f>C87-C92</f>
        <v>-22405</v>
      </c>
      <c r="D97" s="10"/>
      <c r="E97" s="10"/>
      <c r="F97" s="10"/>
      <c r="G97" s="10"/>
      <c r="H97" s="10"/>
      <c r="I97" s="85"/>
      <c r="J97" s="85"/>
      <c r="K97" s="10"/>
      <c r="L97" s="10"/>
      <c r="M97" s="10"/>
      <c r="N97" s="10"/>
      <c r="O97" s="10"/>
      <c r="P97" s="10"/>
      <c r="Q97" s="10"/>
      <c r="R97" s="10"/>
      <c r="S97" s="77"/>
      <c r="T97" s="22"/>
    </row>
    <row r="98" spans="1:20" ht="12.75" x14ac:dyDescent="0.2">
      <c r="A98" s="82" t="s">
        <v>67</v>
      </c>
      <c r="B98" s="49"/>
      <c r="C98" s="10">
        <f>C93-C88</f>
        <v>0</v>
      </c>
      <c r="D98" s="10"/>
      <c r="E98" s="10"/>
      <c r="F98" s="10"/>
      <c r="G98" s="10"/>
      <c r="H98" s="10"/>
      <c r="I98" s="85"/>
      <c r="J98" s="85"/>
      <c r="K98" s="10"/>
      <c r="L98" s="10"/>
      <c r="M98" s="10"/>
      <c r="N98" s="10"/>
      <c r="O98" s="10"/>
      <c r="P98" s="10"/>
      <c r="Q98" s="10"/>
      <c r="R98" s="10"/>
      <c r="S98" s="77"/>
      <c r="T98" s="22"/>
    </row>
    <row r="99" spans="1:20" ht="12.75" x14ac:dyDescent="0.2">
      <c r="A99" s="84" t="s">
        <v>68</v>
      </c>
      <c r="B99" s="49"/>
      <c r="C99" s="46">
        <f>C89-C94</f>
        <v>-22405</v>
      </c>
      <c r="D99" s="10"/>
      <c r="E99" s="10"/>
      <c r="F99" s="10"/>
      <c r="G99" s="10"/>
      <c r="H99" s="10"/>
      <c r="I99" s="85"/>
      <c r="J99" s="85"/>
      <c r="K99" s="10"/>
      <c r="L99" s="10"/>
      <c r="M99" s="10"/>
      <c r="N99" s="10"/>
      <c r="O99" s="10"/>
      <c r="P99" s="10"/>
      <c r="Q99" s="10"/>
      <c r="R99" s="10"/>
      <c r="S99" s="77"/>
      <c r="T99" s="22"/>
    </row>
    <row r="100" spans="1:20" x14ac:dyDescent="0.2">
      <c r="A100" s="65"/>
      <c r="B100" s="49"/>
      <c r="C100" s="46"/>
      <c r="D100" s="10"/>
      <c r="E100" s="10"/>
      <c r="F100" s="10"/>
      <c r="G100" s="10"/>
      <c r="H100" s="10"/>
      <c r="I100" s="85"/>
      <c r="J100" s="85"/>
      <c r="K100" s="10"/>
      <c r="L100" s="10"/>
      <c r="M100" s="10"/>
      <c r="N100" s="10"/>
      <c r="O100" s="10"/>
      <c r="P100" s="10"/>
      <c r="Q100" s="10"/>
      <c r="R100" s="10"/>
      <c r="S100" s="77"/>
      <c r="T100" s="22"/>
    </row>
    <row r="101" spans="1:20" x14ac:dyDescent="0.2">
      <c r="A101" s="65"/>
      <c r="B101" s="49"/>
      <c r="C101" s="10"/>
      <c r="D101" s="10"/>
      <c r="E101" s="10"/>
      <c r="F101" s="10"/>
      <c r="G101" s="10"/>
      <c r="H101" s="10"/>
      <c r="I101" s="85"/>
      <c r="J101" s="85"/>
      <c r="K101" s="10"/>
      <c r="L101" s="10"/>
      <c r="M101" s="10"/>
      <c r="N101" s="10"/>
      <c r="O101" s="10"/>
      <c r="P101" s="10"/>
      <c r="Q101" s="10"/>
      <c r="R101" s="10"/>
      <c r="S101" s="77"/>
      <c r="T101" s="22"/>
    </row>
    <row r="102" spans="1:20" x14ac:dyDescent="0.2">
      <c r="A102" s="65"/>
      <c r="B102" s="86"/>
      <c r="C102" s="10"/>
      <c r="D102" s="77"/>
      <c r="E102" s="77"/>
      <c r="F102" s="10"/>
      <c r="G102" s="10"/>
      <c r="H102" s="10"/>
      <c r="I102" s="85"/>
      <c r="J102" s="85"/>
      <c r="K102" s="77"/>
      <c r="L102" s="77"/>
      <c r="M102" s="77"/>
      <c r="N102" s="77"/>
      <c r="O102" s="77"/>
      <c r="P102" s="77"/>
      <c r="Q102" s="77"/>
      <c r="R102" s="77"/>
      <c r="S102" s="77"/>
      <c r="T102" s="65"/>
    </row>
    <row r="103" spans="1:20" x14ac:dyDescent="0.2">
      <c r="A103" s="65"/>
      <c r="B103" s="86"/>
      <c r="C103" s="10"/>
      <c r="D103" s="77"/>
      <c r="E103" s="77"/>
      <c r="F103" s="10"/>
      <c r="G103" s="10"/>
      <c r="H103" s="1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4"/>
    </row>
    <row r="104" spans="1:20" x14ac:dyDescent="0.2">
      <c r="A104" s="65"/>
      <c r="B104" s="65"/>
      <c r="C104" s="10"/>
      <c r="D104" s="77"/>
      <c r="E104" s="77"/>
      <c r="F104" s="10"/>
      <c r="G104" s="10"/>
      <c r="H104" s="1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Shaune Poole</dc:creator>
  <cp:lastModifiedBy>Shaune Poole</cp:lastModifiedBy>
  <dcterms:created xsi:type="dcterms:W3CDTF">2015-04-19T18:58:16Z</dcterms:created>
  <dcterms:modified xsi:type="dcterms:W3CDTF">2015-05-09T01:41:07Z</dcterms:modified>
</cp:coreProperties>
</file>